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elt-Od\AppData\Local\Microsoft\Windows\INetCache\Content.Outlook\OIIC6T3H\"/>
    </mc:Choice>
  </mc:AlternateContent>
  <xr:revisionPtr revIDLastSave="0" documentId="13_ncr:1_{C878832D-CC19-48D4-ADA6-BFCB1B64D8D2}" xr6:coauthVersionLast="47" xr6:coauthVersionMax="47" xr10:uidLastSave="{00000000-0000-0000-0000-000000000000}"/>
  <bookViews>
    <workbookView xWindow="2805" yWindow="2160" windowWidth="21600" windowHeight="11295" xr2:uid="{00000000-000D-0000-FFFF-FFFF00000000}"/>
  </bookViews>
  <sheets>
    <sheet name="B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2" i="1" l="1"/>
  <c r="D24" i="1"/>
  <c r="J24" i="1"/>
  <c r="J23" i="1"/>
  <c r="D22" i="1" l="1"/>
  <c r="C22" i="1"/>
  <c r="J18" i="1"/>
  <c r="I18" i="1"/>
  <c r="J11" i="1"/>
  <c r="I11" i="1"/>
  <c r="D40" i="1"/>
  <c r="C40" i="1"/>
  <c r="J14" i="1" l="1"/>
  <c r="J25" i="1" s="1"/>
  <c r="J27" i="1" s="1"/>
  <c r="I14" i="1"/>
  <c r="I25" i="1" s="1"/>
  <c r="I27" i="1" s="1"/>
  <c r="D12" i="1" l="1"/>
  <c r="C12" i="1" l="1"/>
  <c r="C24" i="1" l="1"/>
  <c r="C31" i="1"/>
  <c r="D31" i="1" l="1"/>
  <c r="C42" i="1"/>
</calcChain>
</file>

<file path=xl/sharedStrings.xml><?xml version="1.0" encoding="utf-8"?>
<sst xmlns="http://schemas.openxmlformats.org/spreadsheetml/2006/main" count="58" uniqueCount="54">
  <si>
    <t>ХӨРӨНГӨ</t>
  </si>
  <si>
    <t>Мян.төг</t>
  </si>
  <si>
    <t>Эргэлтийн бус хөрөнгө</t>
  </si>
  <si>
    <t>Үндсэн хөрөнгө</t>
  </si>
  <si>
    <t>Биет бус хөрөнгө</t>
  </si>
  <si>
    <t>Эргэлтийн хөрөнгө</t>
  </si>
  <si>
    <t>Хадгаламж, үнэт цаас</t>
  </si>
  <si>
    <t>Урьдчилж төлсөн зардал болон бусад авлага</t>
  </si>
  <si>
    <t>Даатгалын хураамжийн авлага</t>
  </si>
  <si>
    <t>Мөнгө, түүнтэй адилтгах хөрөнгө</t>
  </si>
  <si>
    <t>НИЙТ ХӨРӨНГӨ</t>
  </si>
  <si>
    <t>ӨР ТӨЛБӨР БА ЭЗДИЙН ӨМЧ</t>
  </si>
  <si>
    <t>Эздийн өмч</t>
  </si>
  <si>
    <t>Эзэмшигчдийн өмч</t>
  </si>
  <si>
    <t>Эздийн өмчийн бусад хэсэг</t>
  </si>
  <si>
    <t>Алдагдлаас хамгаалах нөөц сан</t>
  </si>
  <si>
    <t>Хуримтлагдсан ашиг</t>
  </si>
  <si>
    <t>Нийт эздийн өмч</t>
  </si>
  <si>
    <t>Өр төлбөр</t>
  </si>
  <si>
    <t>Хамтийн эрсдлийн сан</t>
  </si>
  <si>
    <t>Эрсдлээс хамгаалах нөөц сан</t>
  </si>
  <si>
    <t>Орлогод тооцоогүй хураамжийн нөөц</t>
  </si>
  <si>
    <t>Урьдчилж олсон орлого болон бусад өглөг</t>
  </si>
  <si>
    <t>Давхар даатгагчид өгөх өглөг</t>
  </si>
  <si>
    <t>Нийт өр төлбөр</t>
  </si>
  <si>
    <t>НИЙТ ӨР ТӨЛБӨР БА ЭЗДИЙН ӨМЧ</t>
  </si>
  <si>
    <t>Даатгалын хураамжийн орлого</t>
  </si>
  <si>
    <t>Даатгалын цэвэр хураамжийн орлого</t>
  </si>
  <si>
    <t>Нийт төлсөн нөхөн төлбөр</t>
  </si>
  <si>
    <t>Нөөц сангийн өөрчлөлт</t>
  </si>
  <si>
    <t>Нөхөн төлбөрийн цэвэр зардал</t>
  </si>
  <si>
    <t>Хөрөнгө оруулалтын орлого</t>
  </si>
  <si>
    <t>Үйл ажиллагаа, ерөнхий удирдлагын зардал</t>
  </si>
  <si>
    <t>Татвар төлөхийн өмнөх ашиг</t>
  </si>
  <si>
    <t>Орлогын татварын зардал</t>
  </si>
  <si>
    <t>Татварын дараах ашиг</t>
  </si>
  <si>
    <t>Орлогод тооцсон хураамж</t>
  </si>
  <si>
    <t>ҮНДЭСНИЙ ДАВХАР ДААТГАЛ ХК</t>
  </si>
  <si>
    <t>Нийт эргэлтийн бус хөрөнгө</t>
  </si>
  <si>
    <t>Нийт эргэлтийн хөрөнгө</t>
  </si>
  <si>
    <t>Давхар даатгалын хураамж, буцаалт</t>
  </si>
  <si>
    <t xml:space="preserve"> Орлогод тооцоогүй хураамжийн нөөц сангийн өөрчлөлт </t>
  </si>
  <si>
    <t xml:space="preserve"> ДД-н хойшлогдсон хураамжийн өөрчлөлт</t>
  </si>
  <si>
    <t>Үндсэн бус үйл ажиллагааны ашиг/алдагдал</t>
  </si>
  <si>
    <t>(Мян.төг)</t>
  </si>
  <si>
    <t>СЗХ-ны маягтын дагуу</t>
  </si>
  <si>
    <t>Бараа материал</t>
  </si>
  <si>
    <t>Бусад нөөц сан</t>
  </si>
  <si>
    <t>Давхар даатгалын хойшлогдсон хураамж</t>
  </si>
  <si>
    <t>Бусад орлого</t>
  </si>
  <si>
    <t>Даатгалын орлогын хойшлогдсон шимтгэлийн зардал</t>
  </si>
  <si>
    <t>2026 ОНЫ 06 САРЫН 30-НЫ ӨДРӨӨРХ САНХҮҮГИЙН БАЙДЛЫН ТАЙЛАН</t>
  </si>
  <si>
    <t>Давхар даатгалаас авах авлага</t>
  </si>
  <si>
    <t>2026 ОНЫ 06 САРЫН 30-НЫ ӨДРӨӨР ДУУСГАВАР БОЛСОН УЛИРАЛЫН АШИГ, АЛДАГДАЛ БА БУСАД ДЭЛГЭРЭНГҮЙ ОРЛОГЫН ТАЙЛАН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</si>
</sst>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"/>
    <numFmt numFmtId="165" formatCode="_(* #,##0_);_(* \(#,##0\);_(* &quot;-&quot;??_);_(@_)"/>
    <numFmt numFmtId="166" formatCode="#,##0.0000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Times New Roman Mon"/>
      <family val="1"/>
    </font>
    <font>
      <b/>
      <sz val="11"/>
      <color theme="1"/>
      <name val="Times New Roman Mo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 Mon"/>
    </font>
    <font>
      <sz val="11"/>
      <color theme="1"/>
      <name val="Calibri"/>
      <family val="2"/>
      <charset val="1"/>
      <scheme val="minor"/>
    </font>
    <font>
      <b/>
      <i/>
      <sz val="9"/>
      <color theme="1"/>
      <name val="Times New Roman Mo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3" fontId="1" fillId="0" borderId="0" xfId="0" applyNumberFormat="1" applyFont="1" applyAlignment="1"/>
    <xf numFmtId="3" fontId="1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5" fillId="0" borderId="0" xfId="0" applyFont="1"/>
    <xf numFmtId="3" fontId="5" fillId="0" borderId="1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5" fontId="3" fillId="0" borderId="3" xfId="1" applyNumberFormat="1" applyFont="1" applyBorder="1" applyAlignment="1">
      <alignment horizontal="right"/>
    </xf>
    <xf numFmtId="165" fontId="1" fillId="0" borderId="0" xfId="1" applyNumberFormat="1" applyFont="1" applyAlignment="1">
      <alignment horizontal="right"/>
    </xf>
    <xf numFmtId="165" fontId="2" fillId="0" borderId="1" xfId="1" applyNumberFormat="1" applyFont="1" applyBorder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wrapText="1"/>
    </xf>
    <xf numFmtId="3" fontId="3" fillId="0" borderId="0" xfId="0" applyNumberFormat="1" applyFont="1"/>
    <xf numFmtId="3" fontId="1" fillId="2" borderId="0" xfId="0" applyNumberFormat="1" applyFont="1" applyFill="1" applyAlignment="1">
      <alignment horizontal="right"/>
    </xf>
    <xf numFmtId="166" fontId="1" fillId="0" borderId="0" xfId="0" applyNumberFormat="1" applyFont="1"/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43" fontId="1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3" borderId="0" xfId="0" applyFont="1" applyFill="1"/>
    <xf numFmtId="43" fontId="1" fillId="0" borderId="0" xfId="1" applyFont="1" applyAlignment="1">
      <alignment horizontal="right"/>
    </xf>
    <xf numFmtId="43" fontId="1" fillId="0" borderId="0" xfId="1" applyFont="1" applyAlignme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3" fontId="3" fillId="0" borderId="0" xfId="1" applyFont="1" applyAlignment="1">
      <alignment horizontal="right"/>
    </xf>
  </cellXfs>
  <cellStyles count="3">
    <cellStyle name="Comma" xfId="1" builtinId="3"/>
    <cellStyle name="Normal" xfId="0" builtinId="0"/>
    <cellStyle name="Normal 160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46"/>
  <sheetViews>
    <sheetView tabSelected="1" topLeftCell="A7" zoomScale="80" zoomScaleNormal="80" workbookViewId="0">
      <selection activeCell="M22" sqref="M22"/>
    </sheetView>
  </sheetViews>
  <sheetFormatPr defaultRowHeight="15"/>
  <cols>
    <col min="1" max="1" width="3.85546875" style="1" customWidth="1"/>
    <col min="2" max="2" width="60.42578125" style="1" customWidth="1"/>
    <col min="3" max="4" width="15.7109375" style="1" customWidth="1"/>
    <col min="5" max="7" width="9.140625" style="1"/>
    <col min="8" max="8" width="42.140625" style="1" bestFit="1" customWidth="1"/>
    <col min="9" max="9" width="22.140625" style="1" customWidth="1"/>
    <col min="10" max="10" width="21.28515625" style="1" customWidth="1"/>
    <col min="11" max="11" width="9.140625" style="1"/>
    <col min="12" max="12" width="9.85546875" style="1" bestFit="1" customWidth="1"/>
    <col min="13" max="13" width="10.5703125" style="1" bestFit="1" customWidth="1"/>
    <col min="14" max="16384" width="9.140625" style="1"/>
  </cols>
  <sheetData>
    <row r="2" spans="2:12">
      <c r="B2" s="43" t="s">
        <v>37</v>
      </c>
      <c r="C2" s="43"/>
      <c r="D2" s="43"/>
      <c r="H2" s="46" t="s">
        <v>37</v>
      </c>
      <c r="I2" s="46"/>
      <c r="J2" s="46"/>
    </row>
    <row r="3" spans="2:12" ht="30" customHeight="1">
      <c r="B3" s="44" t="s">
        <v>51</v>
      </c>
      <c r="C3" s="44"/>
      <c r="D3" s="44"/>
      <c r="H3" s="47" t="s">
        <v>53</v>
      </c>
      <c r="I3" s="47"/>
      <c r="J3" s="47"/>
    </row>
    <row r="4" spans="2:12">
      <c r="B4" s="30"/>
      <c r="C4" s="45" t="s">
        <v>45</v>
      </c>
      <c r="D4" s="45"/>
      <c r="H4" s="8"/>
      <c r="I4" s="45" t="s">
        <v>45</v>
      </c>
      <c r="J4" s="45"/>
    </row>
    <row r="5" spans="2:12">
      <c r="H5" s="8"/>
      <c r="I5" s="34"/>
      <c r="J5" s="34"/>
    </row>
    <row r="6" spans="2:12">
      <c r="C6" s="12">
        <v>46022</v>
      </c>
      <c r="D6" s="12">
        <v>46203</v>
      </c>
      <c r="H6" s="8"/>
      <c r="I6" s="13">
        <v>46022</v>
      </c>
      <c r="J6" s="13">
        <v>46203</v>
      </c>
    </row>
    <row r="7" spans="2:12">
      <c r="C7" s="7" t="s">
        <v>1</v>
      </c>
      <c r="D7" s="7" t="s">
        <v>1</v>
      </c>
      <c r="H7" s="8"/>
      <c r="I7" s="37" t="s">
        <v>44</v>
      </c>
      <c r="J7" s="37" t="s">
        <v>44</v>
      </c>
    </row>
    <row r="8" spans="2:12" s="2" customFormat="1">
      <c r="B8" s="2" t="s">
        <v>0</v>
      </c>
      <c r="H8" s="8"/>
      <c r="I8" s="35"/>
      <c r="J8" s="35"/>
    </row>
    <row r="9" spans="2:12" s="2" customFormat="1" ht="14.25">
      <c r="B9" s="2" t="s">
        <v>2</v>
      </c>
      <c r="H9" s="9" t="s">
        <v>26</v>
      </c>
      <c r="I9" s="20">
        <v>11413707.508299995</v>
      </c>
      <c r="J9" s="20">
        <v>6069827.8796900008</v>
      </c>
    </row>
    <row r="10" spans="2:12" ht="15.75" thickBot="1">
      <c r="B10" s="1" t="s">
        <v>3</v>
      </c>
      <c r="C10" s="14">
        <v>547882.51218999992</v>
      </c>
      <c r="D10" s="14">
        <v>628945.85781999992</v>
      </c>
      <c r="H10" s="8" t="s">
        <v>40</v>
      </c>
      <c r="I10" s="26">
        <v>4434582.6108500008</v>
      </c>
      <c r="J10" s="23">
        <v>2066660.2395699997</v>
      </c>
    </row>
    <row r="11" spans="2:12">
      <c r="B11" s="1" t="s">
        <v>4</v>
      </c>
      <c r="C11" s="14">
        <v>1263.5333999999762</v>
      </c>
      <c r="D11" s="41">
        <v>0</v>
      </c>
      <c r="H11" s="9" t="s">
        <v>27</v>
      </c>
      <c r="I11" s="22">
        <f>+I9-I10</f>
        <v>6979124.8974499945</v>
      </c>
      <c r="J11" s="22">
        <f>+J9-J10</f>
        <v>4003167.640120001</v>
      </c>
    </row>
    <row r="12" spans="2:12" ht="30">
      <c r="B12" s="18" t="s">
        <v>38</v>
      </c>
      <c r="C12" s="19">
        <f>C10+C11</f>
        <v>549146.04558999988</v>
      </c>
      <c r="D12" s="19">
        <f>D10+D11</f>
        <v>628945.85781999992</v>
      </c>
      <c r="H12" s="38" t="s">
        <v>41</v>
      </c>
      <c r="I12" s="24">
        <v>1021982.2116099967</v>
      </c>
      <c r="J12" s="24">
        <v>782194.46406000038</v>
      </c>
    </row>
    <row r="13" spans="2:12" s="2" customFormat="1">
      <c r="B13" s="2" t="s">
        <v>5</v>
      </c>
      <c r="C13" s="5"/>
      <c r="D13" s="5"/>
      <c r="H13" s="38" t="s">
        <v>42</v>
      </c>
      <c r="I13" s="24">
        <v>-233275.08658999967</v>
      </c>
      <c r="J13" s="24">
        <v>-89155.012879999907</v>
      </c>
    </row>
    <row r="14" spans="2:12">
      <c r="B14" s="1" t="s">
        <v>6</v>
      </c>
      <c r="C14" s="15">
        <v>62618442.958829999</v>
      </c>
      <c r="D14" s="15">
        <v>64007323.900010005</v>
      </c>
      <c r="H14" s="9" t="s">
        <v>36</v>
      </c>
      <c r="I14" s="22">
        <f>+I11-I12-I13</f>
        <v>6190417.7724299971</v>
      </c>
      <c r="J14" s="22">
        <f>+J11-J12-J13</f>
        <v>3310128.1889400003</v>
      </c>
    </row>
    <row r="15" spans="2:12">
      <c r="B15" s="1" t="s">
        <v>48</v>
      </c>
      <c r="C15" s="15">
        <v>1456482.5328199998</v>
      </c>
      <c r="D15" s="32">
        <v>1545637.5457000001</v>
      </c>
      <c r="H15" s="8"/>
      <c r="I15" s="11"/>
      <c r="J15" s="10"/>
    </row>
    <row r="16" spans="2:12">
      <c r="B16" s="1" t="s">
        <v>50</v>
      </c>
      <c r="C16" s="15">
        <v>191766.88471000001</v>
      </c>
      <c r="D16" s="32">
        <v>318016.22791999998</v>
      </c>
      <c r="H16" s="8" t="s">
        <v>28</v>
      </c>
      <c r="I16" s="21">
        <v>3558106.7232900001</v>
      </c>
      <c r="J16" s="21">
        <v>4606960.1029700004</v>
      </c>
      <c r="L16" s="29"/>
    </row>
    <row r="17" spans="2:14" ht="15.75" thickBot="1">
      <c r="B17" s="1" t="s">
        <v>7</v>
      </c>
      <c r="C17" s="15">
        <v>164598.17730000001</v>
      </c>
      <c r="D17" s="15">
        <v>283780.06272000005</v>
      </c>
      <c r="H17" s="8" t="s">
        <v>29</v>
      </c>
      <c r="I17" s="23">
        <v>850862.84362000064</v>
      </c>
      <c r="J17" s="23">
        <v>1261253.0093499997</v>
      </c>
    </row>
    <row r="18" spans="2:14">
      <c r="B18" s="1" t="s">
        <v>46</v>
      </c>
      <c r="C18" s="15">
        <v>46442.307000000001</v>
      </c>
      <c r="D18" s="15">
        <v>53033.427000000003</v>
      </c>
      <c r="H18" s="9" t="s">
        <v>30</v>
      </c>
      <c r="I18" s="20">
        <f>+I16+I17</f>
        <v>4408969.5669100005</v>
      </c>
      <c r="J18" s="20">
        <f>+J16+J17</f>
        <v>5868213.1123200003</v>
      </c>
    </row>
    <row r="19" spans="2:14">
      <c r="B19" s="1" t="s">
        <v>8</v>
      </c>
      <c r="C19" s="15">
        <v>1448401.5689700001</v>
      </c>
      <c r="D19" s="15">
        <v>2150890.3714199997</v>
      </c>
      <c r="H19" s="8"/>
      <c r="I19" s="10"/>
      <c r="J19" s="10"/>
    </row>
    <row r="20" spans="2:14">
      <c r="B20" s="1" t="s">
        <v>52</v>
      </c>
      <c r="C20" s="40">
        <v>0</v>
      </c>
      <c r="D20" s="15">
        <v>1819065.5970300001</v>
      </c>
      <c r="H20" s="8" t="s">
        <v>31</v>
      </c>
      <c r="I20" s="21">
        <v>8677983.8693500012</v>
      </c>
      <c r="J20" s="21">
        <v>4613547.67619</v>
      </c>
    </row>
    <row r="21" spans="2:14">
      <c r="B21" s="1" t="s">
        <v>9</v>
      </c>
      <c r="C21" s="15">
        <v>1332398.4083999998</v>
      </c>
      <c r="D21" s="15">
        <v>1262561.6137100002</v>
      </c>
      <c r="H21" s="8" t="s">
        <v>49</v>
      </c>
      <c r="I21" s="48">
        <v>0</v>
      </c>
      <c r="J21" s="21">
        <v>1859918.76128</v>
      </c>
      <c r="L21" s="29"/>
      <c r="M21" s="29"/>
      <c r="N21" s="29"/>
    </row>
    <row r="22" spans="2:14">
      <c r="B22" s="18" t="s">
        <v>39</v>
      </c>
      <c r="C22" s="19">
        <f>C14+C15+C17+C18+C19+C21+C16</f>
        <v>67258532.838029996</v>
      </c>
      <c r="D22" s="19">
        <f>D14+D15+D17+D18+D19+D21+D16+D20</f>
        <v>71440308.745509997</v>
      </c>
      <c r="G22" s="29"/>
      <c r="H22" s="8"/>
      <c r="I22" s="10"/>
      <c r="J22" s="10"/>
    </row>
    <row r="23" spans="2:14" s="2" customFormat="1">
      <c r="B23" s="1"/>
      <c r="C23" s="6"/>
      <c r="D23" s="6"/>
      <c r="H23" s="8" t="s">
        <v>32</v>
      </c>
      <c r="I23" s="21">
        <v>6147773.0082600005</v>
      </c>
      <c r="J23" s="21">
        <f>3092362408.1/1000</f>
        <v>3092362.4081000001</v>
      </c>
    </row>
    <row r="24" spans="2:14" ht="15.75" thickBot="1">
      <c r="B24" s="2" t="s">
        <v>10</v>
      </c>
      <c r="C24" s="16">
        <f>C12+C22</f>
        <v>67807678.883619994</v>
      </c>
      <c r="D24" s="16">
        <f>D12+D22</f>
        <v>72069254.603330001</v>
      </c>
      <c r="H24" s="8" t="s">
        <v>43</v>
      </c>
      <c r="I24" s="23">
        <v>-80483.607710000011</v>
      </c>
      <c r="J24" s="23">
        <f>-120633535.81/1000</f>
        <v>-120633.53581</v>
      </c>
    </row>
    <row r="25" spans="2:14" s="2" customFormat="1" ht="15.75" thickTop="1">
      <c r="B25" s="1"/>
      <c r="C25" s="4"/>
      <c r="D25" s="4"/>
      <c r="H25" s="9" t="s">
        <v>33</v>
      </c>
      <c r="I25" s="20">
        <f>+I14-I18+I20-I23+I24+I21</f>
        <v>4231175.4588999972</v>
      </c>
      <c r="J25" s="20">
        <f>+J14-J18+J20-J23+J24+J21</f>
        <v>702385.57017999981</v>
      </c>
    </row>
    <row r="26" spans="2:14" s="2" customFormat="1" ht="15.75" thickBot="1">
      <c r="B26" s="2" t="s">
        <v>11</v>
      </c>
      <c r="C26" s="5"/>
      <c r="D26" s="5"/>
      <c r="H26" s="8" t="s">
        <v>34</v>
      </c>
      <c r="I26" s="23">
        <v>867496.35725</v>
      </c>
      <c r="J26" s="23">
        <v>462003.58075000002</v>
      </c>
    </row>
    <row r="27" spans="2:14" ht="15.75" thickBot="1">
      <c r="B27" s="2" t="s">
        <v>12</v>
      </c>
      <c r="C27" s="5"/>
      <c r="D27" s="5"/>
      <c r="H27" s="9" t="s">
        <v>35</v>
      </c>
      <c r="I27" s="25">
        <f>+I25-I26</f>
        <v>3363679.1016499973</v>
      </c>
      <c r="J27" s="25">
        <f>+J25-J26</f>
        <v>240381.98942999978</v>
      </c>
    </row>
    <row r="28" spans="2:14" ht="15.75" thickTop="1">
      <c r="B28" s="1" t="s">
        <v>13</v>
      </c>
      <c r="C28" s="27">
        <v>24500000</v>
      </c>
      <c r="D28" s="27">
        <v>24500000</v>
      </c>
    </row>
    <row r="29" spans="2:14">
      <c r="B29" s="1" t="s">
        <v>14</v>
      </c>
      <c r="C29" s="27">
        <v>4186962</v>
      </c>
      <c r="D29" s="27">
        <v>4186962.1261100001</v>
      </c>
      <c r="H29" s="8"/>
      <c r="I29" s="8"/>
      <c r="J29" s="8"/>
    </row>
    <row r="30" spans="2:14" s="2" customFormat="1">
      <c r="B30" s="1" t="s">
        <v>16</v>
      </c>
      <c r="C30" s="27">
        <v>4058139.0321499985</v>
      </c>
      <c r="D30" s="27">
        <v>4298521.0215799995</v>
      </c>
      <c r="H30" s="8"/>
      <c r="I30" s="31"/>
      <c r="J30" s="8"/>
    </row>
    <row r="31" spans="2:14" s="2" customFormat="1" ht="14.25">
      <c r="B31" s="2" t="s">
        <v>17</v>
      </c>
      <c r="C31" s="17">
        <f>C28+C29+C30</f>
        <v>32745101.03215</v>
      </c>
      <c r="D31" s="17">
        <f>D28+D29+D30</f>
        <v>32985483.147689998</v>
      </c>
    </row>
    <row r="32" spans="2:14">
      <c r="B32" s="2" t="s">
        <v>18</v>
      </c>
      <c r="C32" s="5"/>
      <c r="D32" s="5"/>
    </row>
    <row r="33" spans="2:16">
      <c r="B33" s="1" t="s">
        <v>15</v>
      </c>
      <c r="C33" s="27">
        <v>19000000</v>
      </c>
      <c r="D33" s="27">
        <v>19000000</v>
      </c>
      <c r="I33" s="36"/>
    </row>
    <row r="34" spans="2:16">
      <c r="B34" s="1" t="s">
        <v>19</v>
      </c>
      <c r="C34" s="27">
        <v>2552453.6629899996</v>
      </c>
      <c r="D34" s="27">
        <v>2709155.8525200002</v>
      </c>
      <c r="J34" s="42"/>
    </row>
    <row r="35" spans="2:16">
      <c r="B35" s="1" t="s">
        <v>20</v>
      </c>
      <c r="C35" s="27">
        <v>3797994.6345600002</v>
      </c>
      <c r="D35" s="27">
        <v>3797994.6345600002</v>
      </c>
    </row>
    <row r="36" spans="2:16">
      <c r="B36" s="1" t="s">
        <v>47</v>
      </c>
      <c r="C36" s="27">
        <v>5516481.6935900012</v>
      </c>
      <c r="D36" s="27">
        <v>6777734.7029400002</v>
      </c>
    </row>
    <row r="37" spans="2:16">
      <c r="B37" s="1" t="s">
        <v>21</v>
      </c>
      <c r="C37" s="27">
        <v>3722216.5584699996</v>
      </c>
      <c r="D37" s="27">
        <v>4504411.0225299997</v>
      </c>
    </row>
    <row r="38" spans="2:16">
      <c r="B38" s="1" t="s">
        <v>22</v>
      </c>
      <c r="C38" s="27">
        <v>473431.17574999999</v>
      </c>
      <c r="D38" s="27">
        <v>2031148.96795</v>
      </c>
      <c r="F38" s="29"/>
    </row>
    <row r="39" spans="2:16" s="2" customFormat="1">
      <c r="B39" s="1" t="s">
        <v>23</v>
      </c>
      <c r="C39" s="27">
        <v>0</v>
      </c>
      <c r="D39" s="27">
        <v>263326.27513999998</v>
      </c>
    </row>
    <row r="40" spans="2:16">
      <c r="B40" s="2" t="s">
        <v>24</v>
      </c>
      <c r="C40" s="28">
        <f>C33+C34+C35+C36+C37+C38+C39</f>
        <v>35062577.725360006</v>
      </c>
      <c r="D40" s="28">
        <f>D33+D34+D35+D36+D37+D38+D39</f>
        <v>39083771.455640003</v>
      </c>
    </row>
    <row r="41" spans="2:16" s="2" customFormat="1">
      <c r="B41" s="1"/>
      <c r="C41" s="3"/>
      <c r="D41" s="3"/>
    </row>
    <row r="42" spans="2:16" ht="15.75" thickBot="1">
      <c r="B42" s="2" t="s">
        <v>25</v>
      </c>
      <c r="C42" s="16">
        <f>C31+C40</f>
        <v>67807678.757510006</v>
      </c>
      <c r="D42" s="16">
        <f>D31+D40</f>
        <v>72069254.603330001</v>
      </c>
    </row>
    <row r="43" spans="2:16" ht="15.75" thickTop="1">
      <c r="C43" s="29"/>
      <c r="D43" s="29"/>
    </row>
    <row r="44" spans="2:16">
      <c r="C44" s="29"/>
      <c r="D44" s="29"/>
      <c r="P44" s="39"/>
    </row>
    <row r="46" spans="2:16">
      <c r="D46" s="33"/>
    </row>
  </sheetData>
  <mergeCells count="6">
    <mergeCell ref="B2:D2"/>
    <mergeCell ref="B3:D3"/>
    <mergeCell ref="C4:D4"/>
    <mergeCell ref="H2:J2"/>
    <mergeCell ref="H3:J3"/>
    <mergeCell ref="I4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Soronzonbold</dc:creator>
  <cp:lastModifiedBy>Gerelt-Od</cp:lastModifiedBy>
  <dcterms:created xsi:type="dcterms:W3CDTF">2018-03-28T00:28:27Z</dcterms:created>
  <dcterms:modified xsi:type="dcterms:W3CDTF">2026-07-20T03:43:44Z</dcterms:modified>
</cp:coreProperties>
</file>