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onzonbold\Desktop\"/>
    </mc:Choice>
  </mc:AlternateContent>
  <bookViews>
    <workbookView xWindow="0" yWindow="0" windowWidth="20490" windowHeight="7620"/>
  </bookViews>
  <sheets>
    <sheet name="BS" sheetId="1" r:id="rId1"/>
    <sheet name="Incom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C25" i="2" l="1"/>
  <c r="C23" i="2"/>
  <c r="C22" i="2"/>
  <c r="C20" i="2"/>
  <c r="C19" i="2"/>
  <c r="C16" i="2"/>
  <c r="C15" i="2"/>
  <c r="C12" i="2"/>
  <c r="C11" i="2"/>
  <c r="C9" i="2"/>
  <c r="C8" i="2"/>
  <c r="D25" i="2"/>
  <c r="D23" i="2"/>
  <c r="D22" i="2"/>
  <c r="D20" i="2"/>
  <c r="D19" i="2"/>
  <c r="D16" i="2"/>
  <c r="D17" i="2" s="1"/>
  <c r="D12" i="2"/>
  <c r="D11" i="2"/>
  <c r="D9" i="2"/>
  <c r="D8" i="2"/>
  <c r="D31" i="1"/>
  <c r="C31" i="1"/>
  <c r="D28" i="1"/>
  <c r="D39" i="1" s="1"/>
  <c r="C28" i="1"/>
  <c r="D37" i="1"/>
  <c r="C37" i="1"/>
  <c r="C39" i="1" s="1"/>
  <c r="D10" i="2" l="1"/>
  <c r="D13" i="2" s="1"/>
  <c r="D24" i="2" s="1"/>
  <c r="D26" i="2" s="1"/>
  <c r="C10" i="2"/>
  <c r="C13" i="2" s="1"/>
  <c r="C17" i="2"/>
  <c r="C24" i="2" l="1"/>
  <c r="C26" i="2" s="1"/>
</calcChain>
</file>

<file path=xl/sharedStrings.xml><?xml version="1.0" encoding="utf-8"?>
<sst xmlns="http://schemas.openxmlformats.org/spreadsheetml/2006/main" count="53" uniqueCount="50">
  <si>
    <t>ХӨРӨНГӨ</t>
  </si>
  <si>
    <t>Мян.төг</t>
  </si>
  <si>
    <t>Эргэлтийн бус хөрөнгө</t>
  </si>
  <si>
    <t>Үндсэн хөрөнгө</t>
  </si>
  <si>
    <t>Биет бус хөрөнгө</t>
  </si>
  <si>
    <t>Эргэлтийн хөрөнгө</t>
  </si>
  <si>
    <t>Хадгаламж, үнэт цаас</t>
  </si>
  <si>
    <t>Давхар даатгалын хойшлогдсон хураамж</t>
  </si>
  <si>
    <t>Урьдчилж төлсөн зардал болон бусад авлага</t>
  </si>
  <si>
    <t>Даатгалын хураамжийн авлага</t>
  </si>
  <si>
    <t>Мөнгө, түүнтэй адилтгах хөрөнгө</t>
  </si>
  <si>
    <t>НИЙТ ХӨРӨНГӨ</t>
  </si>
  <si>
    <t>ӨР ТӨЛБӨР БА ЭЗДИЙН ӨМЧ</t>
  </si>
  <si>
    <t>Эздийн өмч</t>
  </si>
  <si>
    <t>Эзэмшигчдийн өмч</t>
  </si>
  <si>
    <t>Эздийн өмчийн бусад хэсэг</t>
  </si>
  <si>
    <t>Алдагдлаас хамгаалах нөөц сан</t>
  </si>
  <si>
    <t>Хуримтлагдсан ашиг</t>
  </si>
  <si>
    <t>Нийт эздийн өмч</t>
  </si>
  <si>
    <t>Өр төлбөр</t>
  </si>
  <si>
    <t>Хамтийн эрсдлийн сан</t>
  </si>
  <si>
    <t>Эрсдлээс хамгаалах нөөц сан</t>
  </si>
  <si>
    <t>Орлогод тооцоогүй хураамжийн нөөц</t>
  </si>
  <si>
    <t>Урьдчилж олсон орлого болон бусад өглөг</t>
  </si>
  <si>
    <t>Давхар даатгагчид өгөх өглөг</t>
  </si>
  <si>
    <t>Нийт өр төлбөр</t>
  </si>
  <si>
    <t>НИЙТ ӨР ТӨЛБӨР БА ЭЗДИЙН ӨМЧ</t>
  </si>
  <si>
    <t>Даатгалын хураамжийн орлого</t>
  </si>
  <si>
    <t>Даатгалын цэвэр хураамжийн орлого</t>
  </si>
  <si>
    <t>Нийт төлсөн нөхөн төлбөр</t>
  </si>
  <si>
    <t>Нөөц сангийн өөрчлөлт</t>
  </si>
  <si>
    <t>Нөхөн төлбөрийн цэвэр зардал</t>
  </si>
  <si>
    <t>Хөрөнгө оруулалтын орлого</t>
  </si>
  <si>
    <t>Үндсэн бус үйл ажиллагааны орлого</t>
  </si>
  <si>
    <t>Үйл ажиллагаа, ерөнхий удирдлагын зардал</t>
  </si>
  <si>
    <t>Татвар төлөхийн өмнөх ашиг</t>
  </si>
  <si>
    <t>Орлогын татварын зардал</t>
  </si>
  <si>
    <t>Татварын дараах ашиг</t>
  </si>
  <si>
    <t>Орлогод тооцсон хураамж</t>
  </si>
  <si>
    <t>ААНОАТатварын өглөг</t>
  </si>
  <si>
    <t>ҮНДЭСНИЙ ДАВХАР ДААТГАЛ ХК</t>
  </si>
  <si>
    <t>Нийт эргэлтийн бус хөрөнгө</t>
  </si>
  <si>
    <t>Нийт эргэлтийн хөрөнгө</t>
  </si>
  <si>
    <t>Давхар даатгалын хураамж, буцаалт</t>
  </si>
  <si>
    <t>2021 ОНЫ 03 ДУГААР САРЫН 31-НИЙ ӨДРӨӨРХ САНХҮҮГИЙН БАЙДЛЫН ТАЙЛАН</t>
  </si>
  <si>
    <t>2021 ОНЫ 03 ДУГААР САРЫН 31-НИЙ ӨДРӨӨР ДУУСГАВАР БОЛСОН УЛИРАЛЫН АШИГ, АЛДАГДАЛ БА БУСАД ДЭЛГЭРЭНГҮЙ ОРЛОГЫН ТАЙЛАН</t>
  </si>
  <si>
    <t xml:space="preserve"> Орлогод тооцоогүй хураамжийн нөөц сангийн өөрчлөлт </t>
  </si>
  <si>
    <t xml:space="preserve"> ДД-н хойшлогдсон хураамжийн өөрчлөлт</t>
  </si>
  <si>
    <t>Үндсэн бус үйл ажиллагааны ашиг/алдагдал</t>
  </si>
  <si>
    <t>(Мян.төг)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</si>
</sst>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8">
    <font>
      <sz val="11"/>
      <color theme="1"/>
      <name val="Calibri"/>
      <family val="2"/>
      <charset val="1"/>
      <scheme val="minor"/>
    </font>
    <font>
      <sz val="11"/>
      <color theme="1"/>
      <name val="Times New Roman Mon"/>
      <family val="1"/>
    </font>
    <font>
      <b/>
      <sz val="11"/>
      <color theme="1"/>
      <name val="Times New Roman Mo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 Mon"/>
    </font>
    <font>
      <sz val="11"/>
      <color theme="1"/>
      <name val="Calibri"/>
      <family val="2"/>
      <charset val="1"/>
      <scheme val="minor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5" fillId="0" borderId="0" xfId="0" applyFont="1"/>
    <xf numFmtId="3" fontId="5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5" fontId="1" fillId="0" borderId="0" xfId="1" applyNumberFormat="1" applyFont="1" applyAlignment="1">
      <alignment horizontal="right"/>
    </xf>
    <xf numFmtId="165" fontId="2" fillId="0" borderId="1" xfId="1" applyNumberFormat="1" applyFont="1" applyBorder="1" applyAlignment="1">
      <alignment horizontal="right"/>
    </xf>
    <xf numFmtId="3" fontId="1" fillId="0" borderId="0" xfId="0" applyNumberFormat="1" applyFont="1"/>
    <xf numFmtId="165" fontId="3" fillId="0" borderId="0" xfId="1" applyNumberFormat="1" applyFont="1" applyBorder="1" applyAlignment="1">
      <alignment horizontal="right"/>
    </xf>
    <xf numFmtId="165" fontId="3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2" applyFont="1" applyBorder="1" applyAlignment="1">
      <alignment horizontal="left" wrapText="1"/>
    </xf>
    <xf numFmtId="0" fontId="7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160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S%202021.03.31%20MONGOLIANRE/BS2021-1Q%20&#1198;&#1044;&#1044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 маягт нүүр"/>
      <sheetName val="Б маягт мэдээлэл"/>
      <sheetName val="BS"/>
      <sheetName val="BS-1"/>
      <sheetName val="Orlogiin tailan"/>
      <sheetName val="UUTailan-1"/>
      <sheetName val="UUTailan"/>
      <sheetName val="MGYIL"/>
      <sheetName val=" AANOATT "/>
      <sheetName val="AANOAT zardal"/>
      <sheetName val="zuruugiin tailan"/>
      <sheetName val="ХХОАТ suutgan"/>
      <sheetName val="ХХОАТ суутган-1"/>
      <sheetName val="ХХОАТ"/>
      <sheetName val="ХХОАТ задаргаа"/>
      <sheetName val="СЗХ04105"/>
      <sheetName val="СЗХ04106"/>
      <sheetName val="СЗХ04132"/>
      <sheetName val="СЗХ04133"/>
      <sheetName val="СЗХ04116"/>
      <sheetName val="СЗХ04118"/>
      <sheetName val="ҮАБЗөвлөл"/>
      <sheetName val="ТЧШҮз З-гүй хөр"/>
      <sheetName val="ТЧШҮз"/>
      <sheetName val="Нэгжид Ног Зад"/>
      <sheetName val="Банкны зад"/>
      <sheetName val="Мөнгөн хөрөнгө"/>
    </sheetNames>
    <sheetDataSet>
      <sheetData sheetId="0" refreshError="1"/>
      <sheetData sheetId="1" refreshError="1"/>
      <sheetData sheetId="2">
        <row r="80">
          <cell r="F80">
            <v>1927143228</v>
          </cell>
          <cell r="G80">
            <v>1940984615.8399999</v>
          </cell>
        </row>
      </sheetData>
      <sheetData sheetId="3" refreshError="1"/>
      <sheetData sheetId="4">
        <row r="13">
          <cell r="E13">
            <v>3572021662.8000002</v>
          </cell>
          <cell r="F13">
            <v>835887094.53999996</v>
          </cell>
        </row>
        <row r="14">
          <cell r="E14">
            <v>539537.30000000005</v>
          </cell>
        </row>
        <row r="15">
          <cell r="E15">
            <v>1858925595.8399999</v>
          </cell>
          <cell r="F15">
            <v>739684192.19000006</v>
          </cell>
        </row>
        <row r="17">
          <cell r="E17">
            <v>268531309.88</v>
          </cell>
          <cell r="F17">
            <v>116165928.17</v>
          </cell>
        </row>
        <row r="18">
          <cell r="E18">
            <v>545108024.28999996</v>
          </cell>
          <cell r="F18">
            <v>-344600671.56999999</v>
          </cell>
        </row>
        <row r="20">
          <cell r="F20">
            <v>75570756.629999995</v>
          </cell>
        </row>
        <row r="25">
          <cell r="E25">
            <v>777075218.44000006</v>
          </cell>
          <cell r="F25">
            <v>199185868.72</v>
          </cell>
        </row>
        <row r="28">
          <cell r="E28">
            <v>6208700215.6700001</v>
          </cell>
          <cell r="F28">
            <v>1403281392.1900001</v>
          </cell>
        </row>
        <row r="29">
          <cell r="E29">
            <v>65152441.210000001</v>
          </cell>
        </row>
        <row r="30">
          <cell r="E30">
            <v>16884521.050000001</v>
          </cell>
          <cell r="F30">
            <v>45000</v>
          </cell>
        </row>
        <row r="52">
          <cell r="E52">
            <v>2621342269.4300003</v>
          </cell>
          <cell r="F52">
            <v>555664934.60000002</v>
          </cell>
        </row>
        <row r="63">
          <cell r="E63">
            <v>33228395.010000002</v>
          </cell>
          <cell r="F63">
            <v>-205727253.98999998</v>
          </cell>
        </row>
        <row r="65">
          <cell r="E65">
            <v>627015863.94000006</v>
          </cell>
          <cell r="F65">
            <v>140328139.09999999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tabSelected="1" workbookViewId="0">
      <selection activeCell="H9" sqref="H9"/>
    </sheetView>
  </sheetViews>
  <sheetFormatPr defaultRowHeight="15"/>
  <cols>
    <col min="1" max="1" width="3.85546875" style="1" customWidth="1"/>
    <col min="2" max="2" width="47.140625" style="1" customWidth="1"/>
    <col min="3" max="3" width="14.85546875" style="1" customWidth="1"/>
    <col min="4" max="4" width="13.85546875" style="1" customWidth="1"/>
    <col min="5" max="16384" width="9.140625" style="1"/>
  </cols>
  <sheetData>
    <row r="2" spans="2:4">
      <c r="B2" s="28" t="s">
        <v>40</v>
      </c>
      <c r="C2" s="28"/>
      <c r="D2" s="28"/>
    </row>
    <row r="3" spans="2:4" ht="30" customHeight="1">
      <c r="B3" s="29" t="s">
        <v>44</v>
      </c>
      <c r="C3" s="29"/>
      <c r="D3" s="29"/>
    </row>
    <row r="5" spans="2:4">
      <c r="C5" s="13">
        <v>44286</v>
      </c>
      <c r="D5" s="13">
        <v>44196</v>
      </c>
    </row>
    <row r="6" spans="2:4">
      <c r="C6" s="7" t="s">
        <v>1</v>
      </c>
      <c r="D6" s="7" t="s">
        <v>1</v>
      </c>
    </row>
    <row r="7" spans="2:4">
      <c r="C7" s="7"/>
      <c r="D7" s="7"/>
    </row>
    <row r="8" spans="2:4" s="2" customFormat="1" ht="14.25">
      <c r="B8" s="2" t="s">
        <v>0</v>
      </c>
    </row>
    <row r="9" spans="2:4" s="2" customFormat="1" ht="14.25">
      <c r="B9" s="2" t="s">
        <v>2</v>
      </c>
    </row>
    <row r="10" spans="2:4">
      <c r="B10" s="1" t="s">
        <v>3</v>
      </c>
      <c r="C10" s="15">
        <v>585228</v>
      </c>
      <c r="D10" s="15">
        <v>610754</v>
      </c>
    </row>
    <row r="11" spans="2:4">
      <c r="B11" s="1" t="s">
        <v>4</v>
      </c>
      <c r="C11" s="15">
        <v>489134</v>
      </c>
      <c r="D11" s="15">
        <v>511468</v>
      </c>
    </row>
    <row r="12" spans="2:4">
      <c r="B12" s="19" t="s">
        <v>41</v>
      </c>
      <c r="C12" s="20">
        <v>1074362</v>
      </c>
      <c r="D12" s="20">
        <v>1122222</v>
      </c>
    </row>
    <row r="13" spans="2:4" s="2" customFormat="1" ht="14.25">
      <c r="B13" s="2" t="s">
        <v>5</v>
      </c>
      <c r="C13" s="5"/>
      <c r="D13" s="5"/>
    </row>
    <row r="14" spans="2:4">
      <c r="B14" s="1" t="s">
        <v>6</v>
      </c>
      <c r="C14" s="16">
        <v>52802143</v>
      </c>
      <c r="D14" s="16">
        <v>52002143</v>
      </c>
    </row>
    <row r="15" spans="2:4">
      <c r="B15" s="1" t="s">
        <v>7</v>
      </c>
      <c r="C15" s="16">
        <v>839241</v>
      </c>
      <c r="D15" s="16">
        <v>494640</v>
      </c>
    </row>
    <row r="16" spans="2:4">
      <c r="B16" s="1" t="s">
        <v>8</v>
      </c>
      <c r="C16" s="16">
        <v>45121</v>
      </c>
      <c r="D16" s="16">
        <v>56393</v>
      </c>
    </row>
    <row r="17" spans="2:4">
      <c r="B17" s="1" t="s">
        <v>9</v>
      </c>
      <c r="C17" s="16">
        <v>1067981</v>
      </c>
      <c r="D17" s="16">
        <v>869051</v>
      </c>
    </row>
    <row r="18" spans="2:4">
      <c r="B18" s="1" t="s">
        <v>10</v>
      </c>
      <c r="C18" s="16">
        <v>1300507</v>
      </c>
      <c r="D18" s="16">
        <v>694366</v>
      </c>
    </row>
    <row r="19" spans="2:4">
      <c r="B19" s="19" t="s">
        <v>42</v>
      </c>
      <c r="C19" s="20">
        <v>56054993</v>
      </c>
      <c r="D19" s="20">
        <v>54116593</v>
      </c>
    </row>
    <row r="20" spans="2:4">
      <c r="C20" s="6"/>
      <c r="D20" s="6"/>
    </row>
    <row r="21" spans="2:4" s="2" customFormat="1" thickBot="1">
      <c r="B21" s="2" t="s">
        <v>11</v>
      </c>
      <c r="C21" s="17">
        <v>57129355</v>
      </c>
      <c r="D21" s="17">
        <v>55238815</v>
      </c>
    </row>
    <row r="22" spans="2:4" ht="15.75" thickTop="1">
      <c r="C22" s="4"/>
      <c r="D22" s="4"/>
    </row>
    <row r="23" spans="2:4" s="2" customFormat="1" ht="14.25">
      <c r="B23" s="2" t="s">
        <v>12</v>
      </c>
      <c r="C23" s="5"/>
      <c r="D23" s="5"/>
    </row>
    <row r="24" spans="2:4" s="2" customFormat="1" ht="14.25">
      <c r="B24" s="2" t="s">
        <v>13</v>
      </c>
      <c r="C24" s="5"/>
      <c r="D24" s="5"/>
    </row>
    <row r="25" spans="2:4">
      <c r="B25" s="1" t="s">
        <v>14</v>
      </c>
      <c r="C25" s="32">
        <v>24500000</v>
      </c>
      <c r="D25" s="32">
        <v>24500000</v>
      </c>
    </row>
    <row r="26" spans="2:4">
      <c r="B26" s="1" t="s">
        <v>15</v>
      </c>
      <c r="C26" s="32">
        <v>489264</v>
      </c>
      <c r="D26" s="32">
        <v>489264</v>
      </c>
    </row>
    <row r="27" spans="2:4">
      <c r="B27" s="1" t="s">
        <v>17</v>
      </c>
      <c r="C27" s="32">
        <v>3916924</v>
      </c>
      <c r="D27" s="32">
        <v>3365437</v>
      </c>
    </row>
    <row r="28" spans="2:4" s="2" customFormat="1" ht="14.25">
      <c r="B28" s="2" t="s">
        <v>18</v>
      </c>
      <c r="C28" s="18">
        <f>C25+C26+C27</f>
        <v>28906188</v>
      </c>
      <c r="D28" s="18">
        <f>D25+D26+D27</f>
        <v>28354701</v>
      </c>
    </row>
    <row r="29" spans="2:4" s="2" customFormat="1" ht="14.25">
      <c r="B29" s="2" t="s">
        <v>19</v>
      </c>
      <c r="C29" s="5"/>
      <c r="D29" s="5"/>
    </row>
    <row r="30" spans="2:4">
      <c r="B30" s="1" t="s">
        <v>16</v>
      </c>
      <c r="C30" s="32">
        <v>19000000</v>
      </c>
      <c r="D30" s="32">
        <v>19000000</v>
      </c>
    </row>
    <row r="31" spans="2:4">
      <c r="B31" s="1" t="s">
        <v>20</v>
      </c>
      <c r="C31" s="32">
        <f>[1]BS!$G$80/1000</f>
        <v>1940984.6158399999</v>
      </c>
      <c r="D31" s="32">
        <f>[1]BS!$F$80/1000</f>
        <v>1927143.2279999999</v>
      </c>
    </row>
    <row r="32" spans="2:4">
      <c r="B32" s="1" t="s">
        <v>21</v>
      </c>
      <c r="C32" s="32">
        <v>4652817</v>
      </c>
      <c r="D32" s="32">
        <v>4453631</v>
      </c>
    </row>
    <row r="33" spans="2:4">
      <c r="B33" s="1" t="s">
        <v>22</v>
      </c>
      <c r="C33" s="32">
        <v>1311307</v>
      </c>
      <c r="D33" s="32">
        <v>1195141</v>
      </c>
    </row>
    <row r="34" spans="2:4">
      <c r="B34" s="1" t="s">
        <v>39</v>
      </c>
      <c r="C34" s="32">
        <v>0</v>
      </c>
      <c r="D34" s="32">
        <v>0</v>
      </c>
    </row>
    <row r="35" spans="2:4">
      <c r="B35" s="1" t="s">
        <v>23</v>
      </c>
      <c r="C35" s="32">
        <v>955095</v>
      </c>
      <c r="D35" s="32">
        <v>286473</v>
      </c>
    </row>
    <row r="36" spans="2:4">
      <c r="B36" s="1" t="s">
        <v>24</v>
      </c>
      <c r="C36" s="32">
        <v>362963</v>
      </c>
      <c r="D36" s="32">
        <v>21726</v>
      </c>
    </row>
    <row r="37" spans="2:4" s="2" customFormat="1" ht="14.25">
      <c r="B37" s="2" t="s">
        <v>25</v>
      </c>
      <c r="C37" s="33">
        <f>C30+C31+C32+C33+C34+C35+C36</f>
        <v>28223166.615839999</v>
      </c>
      <c r="D37" s="33">
        <f>D30+D31+D32+D33+D34+D35+D36</f>
        <v>26884114.228</v>
      </c>
    </row>
    <row r="38" spans="2:4">
      <c r="C38" s="3"/>
      <c r="D38" s="3"/>
    </row>
    <row r="39" spans="2:4" s="2" customFormat="1" thickBot="1">
      <c r="B39" s="2" t="s">
        <v>26</v>
      </c>
      <c r="C39" s="17">
        <f>C28+C37</f>
        <v>57129354.615840003</v>
      </c>
      <c r="D39" s="17">
        <f>D28+D37</f>
        <v>55238815.228</v>
      </c>
    </row>
    <row r="40" spans="2:4" ht="15.75" thickTop="1"/>
    <row r="41" spans="2:4">
      <c r="C41" s="34"/>
      <c r="D41" s="34"/>
    </row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workbookViewId="0">
      <selection activeCell="C33" sqref="C33"/>
    </sheetView>
  </sheetViews>
  <sheetFormatPr defaultRowHeight="15"/>
  <cols>
    <col min="1" max="1" width="5" style="8" customWidth="1"/>
    <col min="2" max="2" width="50.5703125" style="8" customWidth="1"/>
    <col min="3" max="3" width="13.7109375" style="8" customWidth="1"/>
    <col min="4" max="4" width="14.42578125" style="8" customWidth="1"/>
    <col min="5" max="16384" width="9.140625" style="8"/>
  </cols>
  <sheetData>
    <row r="2" spans="2:4" s="9" customFormat="1" ht="14.25">
      <c r="B2" s="30" t="s">
        <v>40</v>
      </c>
      <c r="C2" s="30"/>
      <c r="D2" s="30"/>
    </row>
    <row r="3" spans="2:4" s="9" customFormat="1" ht="46.5" customHeight="1">
      <c r="B3" s="31" t="s">
        <v>45</v>
      </c>
      <c r="C3" s="31"/>
      <c r="D3" s="31"/>
    </row>
    <row r="5" spans="2:4">
      <c r="C5" s="14">
        <v>44286</v>
      </c>
      <c r="D5" s="14">
        <v>44196</v>
      </c>
    </row>
    <row r="6" spans="2:4">
      <c r="C6" s="39" t="s">
        <v>49</v>
      </c>
      <c r="D6" s="39" t="s">
        <v>49</v>
      </c>
    </row>
    <row r="7" spans="2:4">
      <c r="C7" s="12"/>
      <c r="D7" s="12"/>
    </row>
    <row r="8" spans="2:4" s="9" customFormat="1" ht="14.25">
      <c r="B8" s="9" t="s">
        <v>27</v>
      </c>
      <c r="C8" s="21">
        <f>'[1]Orlogiin tailan'!$F$13/1000</f>
        <v>835887.09453999996</v>
      </c>
      <c r="D8" s="21">
        <f>'[1]Orlogiin tailan'!$E$13/1000</f>
        <v>3572021.6628</v>
      </c>
    </row>
    <row r="9" spans="2:4" ht="15.75" thickBot="1">
      <c r="B9" s="8" t="s">
        <v>43</v>
      </c>
      <c r="C9" s="27">
        <f>'[1]Orlogiin tailan'!$F$15/1000</f>
        <v>739684.19219000009</v>
      </c>
      <c r="D9" s="24">
        <f>('[1]Orlogiin tailan'!$E$14+'[1]Orlogiin tailan'!$E$15)/1000</f>
        <v>1859465.1331399998</v>
      </c>
    </row>
    <row r="10" spans="2:4" s="9" customFormat="1" ht="14.25">
      <c r="B10" s="9" t="s">
        <v>28</v>
      </c>
      <c r="C10" s="23">
        <f>C8-C9</f>
        <v>96202.902349999873</v>
      </c>
      <c r="D10" s="23">
        <f>D8-D9</f>
        <v>1712556.5296600002</v>
      </c>
    </row>
    <row r="11" spans="2:4" s="9" customFormat="1" ht="16.5" customHeight="1">
      <c r="B11" s="38" t="s">
        <v>46</v>
      </c>
      <c r="C11" s="25">
        <f>'[1]Orlogiin tailan'!$F$17/1000</f>
        <v>116165.92817</v>
      </c>
      <c r="D11" s="35">
        <f>'[1]Orlogiin tailan'!$E$17/1000</f>
        <v>268531.30988000002</v>
      </c>
    </row>
    <row r="12" spans="2:4">
      <c r="B12" s="38" t="s">
        <v>47</v>
      </c>
      <c r="C12" s="37">
        <f>'[1]Orlogiin tailan'!$F$18/1000</f>
        <v>-344600.67157000001</v>
      </c>
      <c r="D12" s="36">
        <f>'[1]Orlogiin tailan'!$E$18/1000</f>
        <v>545108.02428999997</v>
      </c>
    </row>
    <row r="13" spans="2:4">
      <c r="B13" s="9" t="s">
        <v>38</v>
      </c>
      <c r="C13" s="23">
        <f>C10-C11-C12</f>
        <v>324637.64574999991</v>
      </c>
      <c r="D13" s="23">
        <f>D10-D11-D12</f>
        <v>898917.19549000019</v>
      </c>
    </row>
    <row r="14" spans="2:4">
      <c r="C14" s="11"/>
      <c r="D14" s="10"/>
    </row>
    <row r="15" spans="2:4">
      <c r="B15" s="8" t="s">
        <v>29</v>
      </c>
      <c r="C15" s="22">
        <f>'[1]Orlogiin tailan'!$F$20/1000</f>
        <v>75570.756629999989</v>
      </c>
      <c r="D15" s="22"/>
    </row>
    <row r="16" spans="2:4" ht="15.75" thickBot="1">
      <c r="B16" s="8" t="s">
        <v>30</v>
      </c>
      <c r="C16" s="24">
        <f>'[1]Orlogiin tailan'!$F$25/1000</f>
        <v>199185.86872</v>
      </c>
      <c r="D16" s="24">
        <f>'[1]Orlogiin tailan'!$E$25/1000</f>
        <v>777075.21844000008</v>
      </c>
    </row>
    <row r="17" spans="2:4" s="9" customFormat="1" ht="14.25">
      <c r="B17" s="9" t="s">
        <v>31</v>
      </c>
      <c r="C17" s="21">
        <f>C15+C16</f>
        <v>274756.62534999999</v>
      </c>
      <c r="D17" s="21">
        <f>D16</f>
        <v>777075.21844000008</v>
      </c>
    </row>
    <row r="18" spans="2:4">
      <c r="C18" s="10"/>
      <c r="D18" s="10"/>
    </row>
    <row r="19" spans="2:4">
      <c r="B19" s="8" t="s">
        <v>32</v>
      </c>
      <c r="C19" s="22">
        <f>'[1]Orlogiin tailan'!$F$28/1000</f>
        <v>1403281.39219</v>
      </c>
      <c r="D19" s="22">
        <f>'[1]Orlogiin tailan'!$E$28/1000</f>
        <v>6208700.2156699998</v>
      </c>
    </row>
    <row r="20" spans="2:4">
      <c r="B20" s="8" t="s">
        <v>33</v>
      </c>
      <c r="C20" s="22">
        <f>'[1]Orlogiin tailan'!$F$30/1000</f>
        <v>45</v>
      </c>
      <c r="D20" s="22">
        <f>('[1]Orlogiin tailan'!$E$29+'[1]Orlogiin tailan'!$E$30)/1000</f>
        <v>82036.96226</v>
      </c>
    </row>
    <row r="21" spans="2:4">
      <c r="C21" s="10"/>
      <c r="D21" s="10"/>
    </row>
    <row r="22" spans="2:4">
      <c r="B22" s="8" t="s">
        <v>34</v>
      </c>
      <c r="C22" s="22">
        <f>'[1]Orlogiin tailan'!$F$52/1000</f>
        <v>555664.93460000004</v>
      </c>
      <c r="D22" s="22">
        <f>'[1]Orlogiin tailan'!$E$52/1000</f>
        <v>2621342.2694300003</v>
      </c>
    </row>
    <row r="23" spans="2:4" ht="15.75" thickBot="1">
      <c r="B23" s="8" t="s">
        <v>48</v>
      </c>
      <c r="C23" s="24">
        <f>-'[1]Orlogiin tailan'!$F$63/1000</f>
        <v>205727.25398999997</v>
      </c>
      <c r="D23" s="24">
        <f>'[1]Orlogiin tailan'!$E$63/1000</f>
        <v>33228.39501</v>
      </c>
    </row>
    <row r="24" spans="2:4" s="9" customFormat="1" ht="14.25">
      <c r="B24" s="9" t="s">
        <v>35</v>
      </c>
      <c r="C24" s="21">
        <f>C13-C17+C19+C20-C22-C23</f>
        <v>691815.22399999981</v>
      </c>
      <c r="D24" s="21">
        <f>D13-D17+D19+D20-D22+D23</f>
        <v>3824465.2805599999</v>
      </c>
    </row>
    <row r="25" spans="2:4" ht="15.75" thickBot="1">
      <c r="B25" s="8" t="s">
        <v>36</v>
      </c>
      <c r="C25" s="24">
        <f>'[1]Orlogiin tailan'!$F$65/1000</f>
        <v>140328.1391</v>
      </c>
      <c r="D25" s="24">
        <f>'[1]Orlogiin tailan'!$E$65/1000</f>
        <v>627015.86394000007</v>
      </c>
    </row>
    <row r="26" spans="2:4" s="9" customFormat="1" thickBot="1">
      <c r="B26" s="9" t="s">
        <v>37</v>
      </c>
      <c r="C26" s="26">
        <f>C24-C25</f>
        <v>551487.08489999978</v>
      </c>
      <c r="D26" s="26">
        <f>D24-D25</f>
        <v>3197449.4166199998</v>
      </c>
    </row>
    <row r="27" spans="2:4" ht="15.75" thickTop="1"/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</vt:lpstr>
      <vt:lpstr>Incom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Soronzonbold</dc:creator>
  <cp:lastModifiedBy>Soronzonbold</cp:lastModifiedBy>
  <dcterms:created xsi:type="dcterms:W3CDTF">2018-03-28T00:28:27Z</dcterms:created>
  <dcterms:modified xsi:type="dcterms:W3CDTF">2021-04-13T06:04:09Z</dcterms:modified>
</cp:coreProperties>
</file>